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79F46950-D684-4B88-9681-FD0207491862}" xr6:coauthVersionLast="47" xr6:coauthVersionMax="47" xr10:uidLastSave="{00000000-0000-0000-0000-000000000000}"/>
  <bookViews>
    <workbookView xWindow="-108" yWindow="-108" windowWidth="23256" windowHeight="12576" tabRatio="863" activeTab="11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0" i="59" l="1"/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D63" i="62"/>
  <c r="D48" i="62" s="1"/>
  <c r="D122" i="62" s="1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7" i="64" l="1"/>
  <c r="C20" i="63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sharedStrings.xml><?xml version="1.0" encoding="utf-8"?>
<sst xmlns="http://schemas.openxmlformats.org/spreadsheetml/2006/main" count="936" uniqueCount="664">
  <si>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</si>
  <si>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</si>
  <si>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</si>
  <si>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</si>
  <si>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</si>
  <si>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</si>
  <si>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</si>
  <si>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</si>
  <si>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</si>
  <si>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</si>
  <si>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</si>
  <si>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</si>
  <si>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</si>
  <si>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</si>
  <si>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</si>
  <si>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</si>
  <si>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</si>
  <si>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</si>
  <si>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</si>
  <si>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</si>
  <si>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</si>
  <si>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</si>
  <si>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</si>
  <si>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</si>
  <si>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</si>
  <si>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</si>
  <si>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</si>
  <si>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</si>
  <si>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</si>
  <si>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</si>
  <si>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</si>
  <si>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</si>
  <si>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</si>
  <si>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</si>
  <si>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</si>
  <si>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</si>
  <si>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</si>
  <si>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</si>
  <si>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</si>
  <si>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</si>
  <si>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</si>
  <si>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</si>
  <si>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</si>
  <si>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</si>
  <si>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</si>
  <si>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</si>
  <si>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</si>
  <si>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</si>
  <si>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</si>
  <si>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</si>
  <si>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</si>
  <si>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</si>
  <si>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</si>
  <si>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</si>
  <si>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</si>
  <si>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</si>
  <si>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</si>
  <si>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</si>
  <si>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</si>
  <si>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</si>
  <si>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</si>
  <si>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</si>
  <si>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</si>
  <si>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</si>
  <si>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</si>
  <si>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</si>
  <si>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</si>
  <si>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</si>
  <si>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</si>
  <si>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</si>
  <si>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</si>
  <si>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</si>
  <si>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</si>
  <si>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</si>
  <si>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</si>
  <si>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</si>
  <si>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</si>
  <si>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</si>
  <si>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</si>
  <si>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</si>
  <si>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</si>
  <si>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</si>
  <si>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</si>
  <si>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</si>
  <si>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</si>
  <si>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</si>
  <si>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</si>
  <si>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</si>
  <si>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</si>
  <si>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</si>
  <si>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</si>
  <si>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</si>
  <si>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</si>
  <si>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</si>
  <si>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</si>
  <si>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</si>
  <si>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</si>
  <si>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</si>
  <si>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</si>
  <si>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</si>
  <si>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</si>
  <si>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</si>
  <si>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</si>
  <si>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</si>
  <si>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</si>
  <si>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</si>
  <si>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</si>
  <si>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</si>
  <si>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</si>
  <si>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</si>
  <si>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</si>
  <si>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</si>
  <si>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</si>
  <si>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</si>
  <si>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</si>
  <si>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</si>
  <si>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</si>
  <si>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</si>
  <si>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</si>
  <si>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</si>
  <si>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</si>
  <si>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</si>
  <si>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</si>
  <si>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</si>
  <si>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</si>
  <si>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</si>
  <si>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</si>
  <si>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</si>
  <si>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</si>
  <si>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</si>
  <si>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</si>
  <si>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</si>
  <si>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</si>
  <si>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</si>
  <si>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</si>
  <si>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</si>
  <si>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</si>
  <si>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</si>
  <si>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</si>
  <si>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</si>
  <si>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</si>
  <si>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</si>
  <si>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</si>
  <si>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</si>
  <si>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</si>
  <si>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</si>
  <si>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</si>
  <si>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</si>
  <si>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</si>
  <si>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</si>
  <si>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</si>
  <si>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</si>
  <si>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</si>
  <si>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</si>
  <si>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</si>
  <si>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</si>
  <si>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</si>
  <si>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</si>
  <si>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</si>
  <si>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</si>
  <si>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</si>
  <si>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</si>
  <si>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</si>
  <si>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</si>
  <si>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</si>
  <si>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</si>
  <si>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</si>
  <si>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</si>
  <si>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</si>
  <si>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</si>
  <si>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</si>
  <si>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</si>
  <si>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</si>
  <si>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</si>
  <si>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</si>
  <si>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</si>
  <si>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</si>
  <si>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</si>
  <si>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</si>
  <si>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</si>
  <si>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</si>
  <si>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</si>
  <si>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</si>
  <si>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</si>
  <si>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</si>
  <si>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</si>
  <si>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</si>
  <si>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</si>
  <si>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</si>
  <si>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</si>
  <si>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</si>
  <si>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</si>
  <si>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</si>
  <si>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</si>
  <si>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</si>
  <si>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</si>
  <si>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</si>
  <si>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</si>
  <si>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</si>
  <si>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</si>
  <si>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</si>
  <si>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</si>
  <si>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</si>
  <si>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</si>
  <si>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</si>
  <si>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</si>
  <si>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</si>
  <si>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</si>
  <si>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</si>
  <si>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</si>
  <si>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</si>
  <si>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</si>
  <si>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</si>
  <si>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</si>
  <si>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</si>
  <si>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</si>
  <si>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</si>
  <si>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</si>
  <si>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</si>
  <si>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</si>
  <si>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</si>
  <si>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</si>
  <si>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</si>
  <si>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</si>
  <si>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</si>
  <si>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</si>
  <si>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</si>
  <si>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</si>
  <si>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</si>
  <si>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</si>
  <si>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</si>
  <si>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</si>
  <si>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</si>
  <si>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</si>
  <si>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</si>
  <si>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</si>
  <si>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</si>
  <si>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</si>
  <si>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</si>
  <si>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</si>
  <si>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</si>
  <si>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</si>
  <si>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</si>
  <si>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</si>
  <si>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</si>
  <si>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</si>
  <si>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</si>
  <si>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</si>
  <si>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</si>
  <si>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</si>
  <si>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</si>
  <si>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</si>
  <si>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</si>
  <si>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</si>
  <si>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</si>
  <si>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</si>
  <si>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</si>
  <si>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</si>
  <si>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</si>
  <si>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</si>
  <si>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</si>
  <si>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</si>
  <si>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</si>
  <si>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</si>
  <si>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</si>
  <si>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</si>
  <si>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</si>
  <si>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</si>
  <si>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</si>
  <si>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</si>
  <si>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</si>
  <si>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</si>
  <si>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</si>
  <si>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</si>
  <si>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</si>
  <si>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</si>
  <si>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</si>
  <si>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</si>
  <si>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</si>
  <si>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</si>
  <si>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</si>
  <si>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</si>
  <si>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</si>
  <si>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</si>
  <si>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</si>
  <si>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</si>
  <si>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</si>
  <si>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</si>
  <si>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</si>
  <si>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</si>
  <si>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</si>
  <si>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</si>
  <si>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</si>
  <si>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</si>
  <si>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</si>
  <si>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</si>
  <si>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</si>
  <si>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</si>
  <si>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</si>
  <si>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</si>
  <si>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</si>
  <si>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</si>
  <si>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</si>
  <si>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</si>
  <si>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</si>
  <si>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</si>
  <si>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</si>
  <si>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</si>
  <si>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</si>
  <si>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</si>
  <si>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</si>
  <si>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</si>
  <si>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</si>
  <si>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</si>
  <si>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</si>
  <si>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</si>
  <si>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</si>
  <si>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</si>
  <si>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</si>
  <si>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</si>
  <si>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</si>
  <si>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</si>
  <si>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</si>
  <si>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</si>
  <si>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</si>
  <si>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</si>
  <si>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</si>
  <si>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</si>
  <si>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</si>
  <si>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</si>
  <si>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</si>
  <si>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</si>
  <si>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</si>
  <si>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</si>
  <si>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</si>
  <si>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</si>
  <si>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</si>
  <si>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</si>
  <si>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</si>
  <si>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</si>
  <si>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</si>
  <si>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</si>
  <si>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</si>
  <si>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</si>
  <si>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</si>
  <si>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</si>
  <si>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</si>
  <si>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</si>
  <si>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</si>
  <si>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</si>
  <si>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</si>
  <si>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</si>
  <si>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</si>
  <si>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</si>
  <si>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</si>
  <si>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</si>
  <si>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</si>
  <si>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</si>
  <si>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</si>
  <si>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</si>
  <si>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</si>
  <si>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</si>
  <si>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</si>
  <si>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</si>
  <si>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</si>
  <si>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</si>
  <si>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</si>
  <si>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</si>
  <si>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</si>
  <si>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</si>
  <si>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</si>
  <si>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</si>
  <si>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</si>
  <si>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</si>
  <si>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</si>
  <si>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</si>
  <si>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</si>
  <si>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</si>
  <si>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</si>
  <si>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</si>
  <si>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</si>
  <si>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</si>
  <si>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</si>
  <si>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</si>
  <si>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</si>
  <si>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</si>
  <si>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</si>
  <si>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</si>
  <si>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</si>
  <si>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</si>
  <si>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</si>
  <si>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</si>
  <si>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</si>
  <si>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</si>
  <si>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</si>
  <si>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</si>
  <si>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</si>
  <si>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</si>
  <si>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</si>
  <si>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</si>
  <si>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</si>
  <si>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</si>
  <si>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</si>
  <si>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</si>
  <si>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</si>
  <si>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</si>
  <si>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</si>
  <si>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</si>
  <si>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</si>
  <si>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</si>
  <si>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</si>
  <si>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</si>
  <si>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</si>
  <si>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</si>
  <si>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</si>
  <si>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</si>
  <si>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</si>
  <si>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</si>
  <si>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</si>
  <si>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</si>
  <si>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</si>
  <si>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</si>
  <si>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</si>
  <si>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</si>
  <si>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</si>
  <si>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</si>
  <si>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</si>
  <si>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</si>
  <si>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</si>
  <si>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</si>
  <si>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</si>
  <si>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</si>
  <si>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</si>
  <si>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</si>
  <si>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</si>
  <si>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</si>
  <si>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</si>
  <si>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</si>
  <si>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</si>
  <si>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</si>
  <si>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</si>
  <si>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</si>
  <si>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</si>
  <si>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</si>
  <si>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</si>
  <si>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</si>
  <si>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</si>
  <si>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</si>
  <si>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</si>
  <si>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</si>
  <si>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</si>
  <si>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</si>
  <si>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</si>
  <si>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</si>
  <si>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</si>
  <si>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</si>
  <si>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</si>
  <si>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</si>
  <si>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</si>
  <si>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</si>
  <si>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</si>
  <si>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</si>
  <si>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</si>
  <si>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</si>
  <si>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</si>
  <si>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</si>
  <si>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</si>
  <si>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</si>
  <si>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</si>
  <si>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</si>
  <si>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</si>
  <si>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</si>
  <si>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</si>
  <si>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</si>
  <si>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</si>
  <si>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</si>
  <si>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</si>
  <si>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</si>
  <si>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</si>
  <si>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</si>
  <si>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</si>
  <si>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</si>
  <si>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</si>
  <si>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</si>
  <si>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</si>
  <si>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</si>
  <si>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</si>
  <si>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</si>
  <si>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</si>
  <si>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</si>
  <si>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</si>
  <si>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</si>
  <si>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</si>
  <si>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</si>
  <si>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</si>
  <si>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</si>
  <si>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</si>
  <si>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</si>
  <si>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</si>
  <si>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</si>
  <si>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</si>
  <si>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</si>
  <si>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</si>
  <si>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</si>
  <si>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</si>
  <si>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</si>
  <si>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</si>
  <si>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</si>
  <si>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</si>
  <si>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</si>
  <si>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</si>
  <si>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</si>
  <si>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</si>
  <si>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</si>
  <si>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</si>
  <si>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</si>
  <si>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</si>
  <si>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</si>
  <si>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</si>
  <si>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</si>
  <si>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</si>
  <si>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</si>
  <si>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</si>
  <si>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</si>
  <si>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</si>
  <si>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</si>
  <si>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</si>
  <si>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</si>
  <si>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</si>
  <si>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</si>
  <si>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</si>
  <si>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</si>
  <si>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</si>
  <si>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</si>
  <si>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</si>
  <si>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</si>
  <si>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</si>
  <si>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</si>
  <si>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</si>
  <si>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</si>
  <si>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</si>
  <si>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</si>
  <si>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</si>
  <si>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</si>
  <si>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</si>
  <si>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</si>
  <si>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</si>
  <si>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</si>
  <si>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</si>
  <si>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</si>
  <si>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</si>
  <si>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</si>
  <si>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</si>
  <si>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</si>
  <si>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</si>
  <si>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</si>
  <si>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</si>
  <si>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</si>
  <si>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</si>
  <si>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</si>
  <si>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</si>
  <si>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</si>
  <si>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</si>
  <si>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</si>
  <si>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</si>
  <si>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</si>
  <si>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</si>
  <si>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</si>
  <si>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</si>
  <si>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</si>
  <si>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</si>
  <si>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</si>
  <si>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</si>
  <si>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</si>
  <si>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</si>
  <si>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</si>
  <si>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</si>
  <si>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</si>
  <si>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</si>
  <si>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</si>
  <si>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</si>
  <si>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</si>
  <si>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</si>
  <si>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</si>
  <si>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</si>
  <si>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</si>
  <si>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</si>
  <si>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</si>
  <si>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</si>
  <si>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</si>
  <si>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</si>
  <si>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</si>
  <si>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</si>
  <si>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</si>
  <si>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</si>
  <si>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</si>
  <si>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</si>
  <si>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</si>
  <si>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</si>
  <si>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</si>
  <si>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</si>
  <si>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</si>
  <si>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</si>
  <si>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</si>
  <si>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</si>
  <si>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</si>
  <si>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</si>
  <si>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</si>
  <si>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</si>
  <si>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</si>
  <si>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</si>
  <si>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</si>
  <si>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</si>
  <si>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</si>
  <si>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</si>
  <si>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</si>
  <si>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</si>
  <si>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</si>
  <si>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</si>
  <si>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</si>
  <si>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</si>
  <si>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</si>
  <si>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</si>
  <si>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</si>
  <si>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</si>
  <si>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</si>
  <si>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</si>
  <si>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</si>
  <si>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</si>
  <si>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</si>
  <si>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</si>
  <si>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</si>
  <si>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</si>
  <si>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</si>
  <si>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</si>
  <si>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</si>
  <si>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</si>
  <si>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</si>
  <si>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</si>
  <si>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</si>
  <si>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</si>
  <si>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</si>
  <si>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</si>
  <si>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</si>
  <si>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</si>
  <si>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</si>
  <si>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</si>
  <si>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</si>
  <si>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</si>
  <si>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</si>
  <si>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</si>
  <si>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</si>
  <si>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</si>
  <si>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</si>
  <si>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</si>
  <si>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</si>
  <si>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</si>
  <si>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</si>
  <si>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</si>
  <si>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</si>
  <si>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</si>
  <si>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</si>
  <si>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Correspondiente del 1 de Enero al 31 de Diciembre de 2023</t>
  </si>
  <si>
    <t>INSTITUTO DE INFRAESTRUCTURA FISICA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</si>
</sst>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8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8" fillId="0" borderId="0" xfId="10" applyFont="1" applyAlignment="1">
      <alignment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175259</xdr:rowOff>
    </xdr:from>
    <xdr:to>
      <xdr:col>1</xdr:col>
      <xdr:colOff>449580</xdr:colOff>
      <xdr:row>3</xdr:row>
      <xdr:rowOff>34434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FFC82E9-46F5-4B3B-A893-D0891445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59"/>
          <a:ext cx="1455420" cy="567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46</xdr:row>
      <xdr:rowOff>106680</xdr:rowOff>
    </xdr:from>
    <xdr:to>
      <xdr:col>1</xdr:col>
      <xdr:colOff>800100</xdr:colOff>
      <xdr:row>54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AD14854-D712-E1AC-3440-E340A0493080}"/>
            </a:ext>
          </a:extLst>
        </xdr:cNvPr>
        <xdr:cNvSpPr txBox="1"/>
      </xdr:nvSpPr>
      <xdr:spPr>
        <a:xfrm>
          <a:off x="0" y="65608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2354580</xdr:colOff>
      <xdr:row>46</xdr:row>
      <xdr:rowOff>0</xdr:rowOff>
    </xdr:from>
    <xdr:to>
      <xdr:col>1</xdr:col>
      <xdr:colOff>4091940</xdr:colOff>
      <xdr:row>54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50F6DE77-3F25-FA35-35C3-796CD434B0D3}"/>
            </a:ext>
          </a:extLst>
        </xdr:cNvPr>
        <xdr:cNvSpPr txBox="1"/>
      </xdr:nvSpPr>
      <xdr:spPr>
        <a:xfrm>
          <a:off x="3360420" y="64541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624840</xdr:colOff>
      <xdr:row>46</xdr:row>
      <xdr:rowOff>68580</xdr:rowOff>
    </xdr:from>
    <xdr:to>
      <xdr:col>1</xdr:col>
      <xdr:colOff>2545080</xdr:colOff>
      <xdr:row>54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6524920-9F1C-05C8-7716-E61F88BF5366}"/>
            </a:ext>
          </a:extLst>
        </xdr:cNvPr>
        <xdr:cNvSpPr txBox="1"/>
      </xdr:nvSpPr>
      <xdr:spPr>
        <a:xfrm>
          <a:off x="1630680" y="65227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3899535</xdr:colOff>
      <xdr:row>46</xdr:row>
      <xdr:rowOff>106680</xdr:rowOff>
    </xdr:from>
    <xdr:to>
      <xdr:col>2</xdr:col>
      <xdr:colOff>527685</xdr:colOff>
      <xdr:row>53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AACC9D30-BFAB-B67C-C2E2-41C05DF69662}"/>
            </a:ext>
          </a:extLst>
        </xdr:cNvPr>
        <xdr:cNvSpPr txBox="1"/>
      </xdr:nvSpPr>
      <xdr:spPr>
        <a:xfrm>
          <a:off x="4905375" y="65608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1159607</xdr:colOff>
      <xdr:row>3</xdr:row>
      <xdr:rowOff>7189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3A5105E3-EC0D-4C19-BE36-3E0A88A5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2532" cy="718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261258</xdr:colOff>
      <xdr:row>157</xdr:row>
      <xdr:rowOff>128452</xdr:rowOff>
    </xdr:from>
    <xdr:to>
      <xdr:col>1</xdr:col>
      <xdr:colOff>2067198</xdr:colOff>
      <xdr:row>165</xdr:row>
      <xdr:rowOff>35923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613C65B-8C3D-835D-8210-F7162AA24ECA}"/>
            </a:ext>
          </a:extLst>
        </xdr:cNvPr>
        <xdr:cNvSpPr txBox="1"/>
      </xdr:nvSpPr>
      <xdr:spPr>
        <a:xfrm>
          <a:off x="947058" y="20963709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3621678</xdr:colOff>
      <xdr:row>157</xdr:row>
      <xdr:rowOff>21772</xdr:rowOff>
    </xdr:from>
    <xdr:to>
      <xdr:col>2</xdr:col>
      <xdr:colOff>928552</xdr:colOff>
      <xdr:row>165</xdr:row>
      <xdr:rowOff>43543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F6665FE-C75B-A64B-DEA0-D7C04963199F}"/>
            </a:ext>
          </a:extLst>
        </xdr:cNvPr>
        <xdr:cNvSpPr txBox="1"/>
      </xdr:nvSpPr>
      <xdr:spPr>
        <a:xfrm>
          <a:off x="4307478" y="20857029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1891938</xdr:colOff>
      <xdr:row>157</xdr:row>
      <xdr:rowOff>90352</xdr:rowOff>
    </xdr:from>
    <xdr:to>
      <xdr:col>1</xdr:col>
      <xdr:colOff>3812178</xdr:colOff>
      <xdr:row>165</xdr:row>
      <xdr:rowOff>104503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6F771F29-1B4E-B5ED-A173-5B33CEA3BB73}"/>
            </a:ext>
          </a:extLst>
        </xdr:cNvPr>
        <xdr:cNvSpPr txBox="1"/>
      </xdr:nvSpPr>
      <xdr:spPr>
        <a:xfrm>
          <a:off x="2577738" y="20925609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736147</xdr:colOff>
      <xdr:row>157</xdr:row>
      <xdr:rowOff>128452</xdr:rowOff>
    </xdr:from>
    <xdr:to>
      <xdr:col>3</xdr:col>
      <xdr:colOff>1299483</xdr:colOff>
      <xdr:row>164</xdr:row>
      <xdr:rowOff>14152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30B40967-1C8A-4956-2E80-7D2474944454}"/>
            </a:ext>
          </a:extLst>
        </xdr:cNvPr>
        <xdr:cNvSpPr txBox="1"/>
      </xdr:nvSpPr>
      <xdr:spPr>
        <a:xfrm>
          <a:off x="5852433" y="20963709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1159607</xdr:colOff>
      <xdr:row>3</xdr:row>
      <xdr:rowOff>16986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1489CD87-9562-47D2-B9E5-0D4DE3B0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5407" cy="725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22860</xdr:colOff>
      <xdr:row>220</xdr:row>
      <xdr:rowOff>121920</xdr:rowOff>
    </xdr:from>
    <xdr:to>
      <xdr:col>1</xdr:col>
      <xdr:colOff>1828800</xdr:colOff>
      <xdr:row>228</xdr:row>
      <xdr:rowOff>38100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45D047B-C44E-33F9-3B20-BADABAA30796}"/>
            </a:ext>
          </a:extLst>
        </xdr:cNvPr>
        <xdr:cNvSpPr txBox="1"/>
      </xdr:nvSpPr>
      <xdr:spPr>
        <a:xfrm>
          <a:off x="708660" y="304952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3383280</xdr:colOff>
      <xdr:row>220</xdr:row>
      <xdr:rowOff>15240</xdr:rowOff>
    </xdr:from>
    <xdr:to>
      <xdr:col>1</xdr:col>
      <xdr:colOff>5120640</xdr:colOff>
      <xdr:row>228</xdr:row>
      <xdr:rowOff>45720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2D2379F-CC8B-3C09-426B-1CF784C5E21C}"/>
            </a:ext>
          </a:extLst>
        </xdr:cNvPr>
        <xdr:cNvSpPr txBox="1"/>
      </xdr:nvSpPr>
      <xdr:spPr>
        <a:xfrm>
          <a:off x="4069080" y="303885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1653540</xdr:colOff>
      <xdr:row>220</xdr:row>
      <xdr:rowOff>83820</xdr:rowOff>
    </xdr:from>
    <xdr:to>
      <xdr:col>1</xdr:col>
      <xdr:colOff>3573780</xdr:colOff>
      <xdr:row>228</xdr:row>
      <xdr:rowOff>106680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4DA1C74E-A063-D8D6-F3E9-7DDA6EBB94BF}"/>
            </a:ext>
          </a:extLst>
        </xdr:cNvPr>
        <xdr:cNvSpPr txBox="1"/>
      </xdr:nvSpPr>
      <xdr:spPr>
        <a:xfrm>
          <a:off x="2339340" y="304571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4928235</xdr:colOff>
      <xdr:row>220</xdr:row>
      <xdr:rowOff>121920</xdr:rowOff>
    </xdr:from>
    <xdr:to>
      <xdr:col>2</xdr:col>
      <xdr:colOff>931545</xdr:colOff>
      <xdr:row>227</xdr:row>
      <xdr:rowOff>15240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7909C8AB-53AB-E7B9-EDA8-8BE24A36DA27}"/>
            </a:ext>
          </a:extLst>
        </xdr:cNvPr>
        <xdr:cNvSpPr txBox="1"/>
      </xdr:nvSpPr>
      <xdr:spPr>
        <a:xfrm>
          <a:off x="5614035" y="304952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167640</xdr:rowOff>
    </xdr:from>
    <xdr:to>
      <xdr:col>1</xdr:col>
      <xdr:colOff>515673</xdr:colOff>
      <xdr:row>2</xdr:row>
      <xdr:rowOff>167640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A027E79-32A0-4195-8E3A-300D7A50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201473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31</xdr:row>
      <xdr:rowOff>106680</xdr:rowOff>
    </xdr:from>
    <xdr:to>
      <xdr:col>1</xdr:col>
      <xdr:colOff>1120140</xdr:colOff>
      <xdr:row>39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A4A78BDA-A63F-420B-AC0F-30DAB819DE26}"/>
            </a:ext>
          </a:extLst>
        </xdr:cNvPr>
        <xdr:cNvSpPr txBox="1"/>
      </xdr:nvSpPr>
      <xdr:spPr>
        <a:xfrm>
          <a:off x="0" y="44805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2674620</xdr:colOff>
      <xdr:row>31</xdr:row>
      <xdr:rowOff>0</xdr:rowOff>
    </xdr:from>
    <xdr:to>
      <xdr:col>2</xdr:col>
      <xdr:colOff>1112520</xdr:colOff>
      <xdr:row>39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4685A35-5A7A-49BF-85D0-CAC804E30D96}"/>
            </a:ext>
          </a:extLst>
        </xdr:cNvPr>
        <xdr:cNvSpPr txBox="1"/>
      </xdr:nvSpPr>
      <xdr:spPr>
        <a:xfrm>
          <a:off x="3360420" y="43738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944880</xdr:colOff>
      <xdr:row>31</xdr:row>
      <xdr:rowOff>68580</xdr:rowOff>
    </xdr:from>
    <xdr:to>
      <xdr:col>1</xdr:col>
      <xdr:colOff>2865120</xdr:colOff>
      <xdr:row>39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C41CE48-3D58-4459-90FD-8D197F0AD547}"/>
            </a:ext>
          </a:extLst>
        </xdr:cNvPr>
        <xdr:cNvSpPr txBox="1"/>
      </xdr:nvSpPr>
      <xdr:spPr>
        <a:xfrm>
          <a:off x="1630680" y="444246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920115</xdr:colOff>
      <xdr:row>31</xdr:row>
      <xdr:rowOff>106680</xdr:rowOff>
    </xdr:from>
    <xdr:to>
      <xdr:col>3</xdr:col>
      <xdr:colOff>1045845</xdr:colOff>
      <xdr:row>38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C738C490-4DCC-46B4-932F-A47D4C089D5D}"/>
            </a:ext>
          </a:extLst>
        </xdr:cNvPr>
        <xdr:cNvSpPr txBox="1"/>
      </xdr:nvSpPr>
      <xdr:spPr>
        <a:xfrm>
          <a:off x="4905375" y="44805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1</xdr:col>
      <xdr:colOff>670704</xdr:colOff>
      <xdr:row>2</xdr:row>
      <xdr:rowOff>137160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3976106-BC57-49E7-B169-AA719EF0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356504" cy="533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128</xdr:row>
      <xdr:rowOff>106680</xdr:rowOff>
    </xdr:from>
    <xdr:to>
      <xdr:col>1</xdr:col>
      <xdr:colOff>1120140</xdr:colOff>
      <xdr:row>136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844610E-7298-4EB7-9875-7685379EAE85}"/>
            </a:ext>
          </a:extLst>
        </xdr:cNvPr>
        <xdr:cNvSpPr txBox="1"/>
      </xdr:nvSpPr>
      <xdr:spPr>
        <a:xfrm>
          <a:off x="0" y="170078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2674620</xdr:colOff>
      <xdr:row>128</xdr:row>
      <xdr:rowOff>0</xdr:rowOff>
    </xdr:from>
    <xdr:to>
      <xdr:col>2</xdr:col>
      <xdr:colOff>60960</xdr:colOff>
      <xdr:row>136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CBFE983-6841-4F6A-AD22-667F5C2304FE}"/>
            </a:ext>
          </a:extLst>
        </xdr:cNvPr>
        <xdr:cNvSpPr txBox="1"/>
      </xdr:nvSpPr>
      <xdr:spPr>
        <a:xfrm>
          <a:off x="3360420" y="169011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944880</xdr:colOff>
      <xdr:row>128</xdr:row>
      <xdr:rowOff>68580</xdr:rowOff>
    </xdr:from>
    <xdr:to>
      <xdr:col>1</xdr:col>
      <xdr:colOff>2865120</xdr:colOff>
      <xdr:row>136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482D119E-2E81-4B25-BC88-50560533C1A0}"/>
            </a:ext>
          </a:extLst>
        </xdr:cNvPr>
        <xdr:cNvSpPr txBox="1"/>
      </xdr:nvSpPr>
      <xdr:spPr>
        <a:xfrm>
          <a:off x="1630680" y="169697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4219575</xdr:colOff>
      <xdr:row>128</xdr:row>
      <xdr:rowOff>106680</xdr:rowOff>
    </xdr:from>
    <xdr:to>
      <xdr:col>3</xdr:col>
      <xdr:colOff>512445</xdr:colOff>
      <xdr:row>135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626DE6F-AAA8-47DF-A642-1DD17B4C9F82}"/>
            </a:ext>
          </a:extLst>
        </xdr:cNvPr>
        <xdr:cNvSpPr txBox="1"/>
      </xdr:nvSpPr>
      <xdr:spPr>
        <a:xfrm>
          <a:off x="4905375" y="170078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213360</xdr:rowOff>
    </xdr:from>
    <xdr:to>
      <xdr:col>1</xdr:col>
      <xdr:colOff>1108523</xdr:colOff>
      <xdr:row>3</xdr:row>
      <xdr:rowOff>53340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8718DC85-7933-463D-8E69-B8396503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"/>
          <a:ext cx="1337123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24</xdr:row>
      <xdr:rowOff>106680</xdr:rowOff>
    </xdr:from>
    <xdr:to>
      <xdr:col>1</xdr:col>
      <xdr:colOff>1805940</xdr:colOff>
      <xdr:row>32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CABF4AF0-47E8-4AFB-8E03-CB1100175F90}"/>
            </a:ext>
          </a:extLst>
        </xdr:cNvPr>
        <xdr:cNvSpPr txBox="1"/>
      </xdr:nvSpPr>
      <xdr:spPr>
        <a:xfrm>
          <a:off x="228600" y="37414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3360420</xdr:colOff>
      <xdr:row>24</xdr:row>
      <xdr:rowOff>0</xdr:rowOff>
    </xdr:from>
    <xdr:to>
      <xdr:col>2</xdr:col>
      <xdr:colOff>769620</xdr:colOff>
      <xdr:row>32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2DD6B96-E4E8-4AD0-B8FE-5E4006CCBC8E}"/>
            </a:ext>
          </a:extLst>
        </xdr:cNvPr>
        <xdr:cNvSpPr txBox="1"/>
      </xdr:nvSpPr>
      <xdr:spPr>
        <a:xfrm>
          <a:off x="3589020" y="36347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1630680</xdr:colOff>
      <xdr:row>24</xdr:row>
      <xdr:rowOff>68580</xdr:rowOff>
    </xdr:from>
    <xdr:to>
      <xdr:col>1</xdr:col>
      <xdr:colOff>3550920</xdr:colOff>
      <xdr:row>32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0BC1D88-7459-4C4E-A7F3-D46A7CB271D1}"/>
            </a:ext>
          </a:extLst>
        </xdr:cNvPr>
        <xdr:cNvSpPr txBox="1"/>
      </xdr:nvSpPr>
      <xdr:spPr>
        <a:xfrm>
          <a:off x="1859280" y="37033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577215</xdr:colOff>
      <xdr:row>24</xdr:row>
      <xdr:rowOff>106680</xdr:rowOff>
    </xdr:from>
    <xdr:to>
      <xdr:col>4</xdr:col>
      <xdr:colOff>276225</xdr:colOff>
      <xdr:row>31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409B04FE-EC09-4005-B865-70200D29CCA9}"/>
            </a:ext>
          </a:extLst>
        </xdr:cNvPr>
        <xdr:cNvSpPr txBox="1"/>
      </xdr:nvSpPr>
      <xdr:spPr>
        <a:xfrm>
          <a:off x="5133975" y="37414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160020</xdr:rowOff>
    </xdr:from>
    <xdr:to>
      <xdr:col>1</xdr:col>
      <xdr:colOff>833741</xdr:colOff>
      <xdr:row>2</xdr:row>
      <xdr:rowOff>114300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BEC4497E-3C64-4413-B7B2-872229B7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085201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42</xdr:row>
      <xdr:rowOff>106680</xdr:rowOff>
    </xdr:from>
    <xdr:to>
      <xdr:col>1</xdr:col>
      <xdr:colOff>1554480</xdr:colOff>
      <xdr:row>50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BBEC9C6-2FDC-416B-8312-9BED033E786D}"/>
            </a:ext>
          </a:extLst>
        </xdr:cNvPr>
        <xdr:cNvSpPr txBox="1"/>
      </xdr:nvSpPr>
      <xdr:spPr>
        <a:xfrm>
          <a:off x="0" y="59969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3108960</xdr:colOff>
      <xdr:row>42</xdr:row>
      <xdr:rowOff>0</xdr:rowOff>
    </xdr:from>
    <xdr:to>
      <xdr:col>2</xdr:col>
      <xdr:colOff>586740</xdr:colOff>
      <xdr:row>50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172E72F0-6C9D-407D-8677-1C539D54FAC2}"/>
            </a:ext>
          </a:extLst>
        </xdr:cNvPr>
        <xdr:cNvSpPr txBox="1"/>
      </xdr:nvSpPr>
      <xdr:spPr>
        <a:xfrm>
          <a:off x="3360420" y="58902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1379220</xdr:colOff>
      <xdr:row>42</xdr:row>
      <xdr:rowOff>68580</xdr:rowOff>
    </xdr:from>
    <xdr:to>
      <xdr:col>1</xdr:col>
      <xdr:colOff>3299460</xdr:colOff>
      <xdr:row>50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A641455-96CF-4CA3-8961-FAADF2BEEC5D}"/>
            </a:ext>
          </a:extLst>
        </xdr:cNvPr>
        <xdr:cNvSpPr txBox="1"/>
      </xdr:nvSpPr>
      <xdr:spPr>
        <a:xfrm>
          <a:off x="1630680" y="59588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394335</xdr:colOff>
      <xdr:row>42</xdr:row>
      <xdr:rowOff>106680</xdr:rowOff>
    </xdr:from>
    <xdr:to>
      <xdr:col>4</xdr:col>
      <xdr:colOff>93345</xdr:colOff>
      <xdr:row>49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7CF88563-1858-4916-8AE1-CC96AE7A82DB}"/>
            </a:ext>
          </a:extLst>
        </xdr:cNvPr>
        <xdr:cNvSpPr txBox="1"/>
      </xdr:nvSpPr>
      <xdr:spPr>
        <a:xfrm>
          <a:off x="4905375" y="59969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1106557</xdr:colOff>
      <xdr:row>2</xdr:row>
      <xdr:rowOff>230687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58D2727B-DD6E-440A-A85D-BBE29533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5670" cy="70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239486</xdr:colOff>
      <xdr:row>53</xdr:row>
      <xdr:rowOff>128452</xdr:rowOff>
    </xdr:from>
    <xdr:to>
      <xdr:col>1</xdr:col>
      <xdr:colOff>2045426</xdr:colOff>
      <xdr:row>61</xdr:row>
      <xdr:rowOff>35924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76A9A4A3-F957-4B8F-A565-FE4793E59AD3}"/>
            </a:ext>
          </a:extLst>
        </xdr:cNvPr>
        <xdr:cNvSpPr txBox="1"/>
      </xdr:nvSpPr>
      <xdr:spPr>
        <a:xfrm>
          <a:off x="925286" y="7378338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3599906</xdr:colOff>
      <xdr:row>53</xdr:row>
      <xdr:rowOff>21772</xdr:rowOff>
    </xdr:from>
    <xdr:to>
      <xdr:col>2</xdr:col>
      <xdr:colOff>634637</xdr:colOff>
      <xdr:row>61</xdr:row>
      <xdr:rowOff>43544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7A7252C-208A-47D5-B3BC-072537AF021D}"/>
            </a:ext>
          </a:extLst>
        </xdr:cNvPr>
        <xdr:cNvSpPr txBox="1"/>
      </xdr:nvSpPr>
      <xdr:spPr>
        <a:xfrm>
          <a:off x="4285706" y="7271658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1870166</xdr:colOff>
      <xdr:row>53</xdr:row>
      <xdr:rowOff>90352</xdr:rowOff>
    </xdr:from>
    <xdr:to>
      <xdr:col>1</xdr:col>
      <xdr:colOff>3790406</xdr:colOff>
      <xdr:row>61</xdr:row>
      <xdr:rowOff>104504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175961F1-576A-4841-B1D2-118D6386B619}"/>
            </a:ext>
          </a:extLst>
        </xdr:cNvPr>
        <xdr:cNvSpPr txBox="1"/>
      </xdr:nvSpPr>
      <xdr:spPr>
        <a:xfrm>
          <a:off x="2555966" y="7340238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442232</xdr:colOff>
      <xdr:row>53</xdr:row>
      <xdr:rowOff>128452</xdr:rowOff>
    </xdr:from>
    <xdr:to>
      <xdr:col>4</xdr:col>
      <xdr:colOff>200025</xdr:colOff>
      <xdr:row>60</xdr:row>
      <xdr:rowOff>14152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20BC893-079E-4109-9424-30AEC7D1294E}"/>
            </a:ext>
          </a:extLst>
        </xdr:cNvPr>
        <xdr:cNvSpPr txBox="1"/>
      </xdr:nvSpPr>
      <xdr:spPr>
        <a:xfrm>
          <a:off x="5830661" y="7378338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33" activePane="bottomLeft" state="frozen"/>
      <selection activeCell="A14" sqref="A14:B14"/>
      <selection pane="bottomLeft" activeCell="A47" sqref="A47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2" t="s">
        <v>663</v>
      </c>
      <c r="B1" s="152"/>
      <c r="C1" s="17"/>
      <c r="D1" s="14" t="s">
        <v>602</v>
      </c>
      <c r="E1" s="15">
        <v>2023</v>
      </c>
    </row>
    <row r="2" spans="1:5" ht="18.899999999999999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899999999999999" customHeight="1" x14ac:dyDescent="0.2">
      <c r="A3" s="152" t="s">
        <v>662</v>
      </c>
      <c r="B3" s="152"/>
      <c r="C3" s="17"/>
      <c r="D3" s="14" t="s">
        <v>604</v>
      </c>
      <c r="E3" s="15">
        <v>4</v>
      </c>
    </row>
    <row r="4" spans="1:5" ht="18.899999999999999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opLeftCell="A142" zoomScale="70" zoomScaleNormal="70" workbookViewId="0">
      <selection activeCell="A158" sqref="A158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4" t="s">
        <v>663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899999999999999" customHeight="1" x14ac:dyDescent="0.3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899999999999999" customHeight="1" x14ac:dyDescent="0.3">
      <c r="A3" s="154" t="s">
        <v>662</v>
      </c>
      <c r="B3" s="155"/>
      <c r="C3" s="155"/>
      <c r="D3" s="155"/>
      <c r="E3" s="155"/>
      <c r="F3" s="155"/>
      <c r="G3" s="14" t="s">
        <v>607</v>
      </c>
      <c r="H3" s="25">
        <v>4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11851295.689999999</v>
      </c>
      <c r="D15" s="24">
        <v>11947575.689999999</v>
      </c>
      <c r="E15" s="24">
        <v>11955040.92</v>
      </c>
      <c r="F15" s="24">
        <v>13963338.529999999</v>
      </c>
      <c r="G15" s="24">
        <v>11768190.970000001</v>
      </c>
    </row>
    <row r="16" spans="1:8" x14ac:dyDescent="0.2">
      <c r="A16" s="22">
        <v>1124</v>
      </c>
      <c r="B16" s="20" t="s">
        <v>200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39356.910000000003</v>
      </c>
      <c r="D20" s="24">
        <v>39356.910000000003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18.23</v>
      </c>
      <c r="D21" s="24">
        <v>18.23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3234.8</v>
      </c>
      <c r="D24" s="24">
        <v>3234.8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3972371.85</v>
      </c>
      <c r="D27" s="24">
        <v>3972371.85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770753993.38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0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0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0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770753993.38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15975411.350000001</v>
      </c>
      <c r="D62" s="24">
        <f t="shared" ref="D62:E62" si="0">SUM(D63:D70)</f>
        <v>176611.41999999998</v>
      </c>
      <c r="E62" s="24">
        <f t="shared" si="0"/>
        <v>11081358.83</v>
      </c>
    </row>
    <row r="63" spans="1:9" x14ac:dyDescent="0.2">
      <c r="A63" s="22">
        <v>1241</v>
      </c>
      <c r="B63" s="20" t="s">
        <v>237</v>
      </c>
      <c r="C63" s="24">
        <v>4088496.9</v>
      </c>
      <c r="D63" s="24">
        <v>79332.179999999993</v>
      </c>
      <c r="E63" s="24">
        <v>3846722.32</v>
      </c>
    </row>
    <row r="64" spans="1:9" x14ac:dyDescent="0.2">
      <c r="A64" s="22">
        <v>1242</v>
      </c>
      <c r="B64" s="20" t="s">
        <v>238</v>
      </c>
      <c r="C64" s="24">
        <v>145814.78</v>
      </c>
      <c r="D64" s="24">
        <v>15788.83</v>
      </c>
      <c r="E64" s="24">
        <v>115366.87</v>
      </c>
    </row>
    <row r="65" spans="1:9" x14ac:dyDescent="0.2">
      <c r="A65" s="22">
        <v>1243</v>
      </c>
      <c r="B65" s="20" t="s">
        <v>239</v>
      </c>
      <c r="C65" s="24">
        <v>0</v>
      </c>
      <c r="D65" s="24">
        <v>0</v>
      </c>
      <c r="E65" s="24">
        <v>-607680.31000000006</v>
      </c>
    </row>
    <row r="66" spans="1:9" x14ac:dyDescent="0.2">
      <c r="A66" s="22">
        <v>1244</v>
      </c>
      <c r="B66" s="20" t="s">
        <v>240</v>
      </c>
      <c r="C66" s="24">
        <v>7542472.9400000004</v>
      </c>
      <c r="D66" s="24">
        <v>9.16</v>
      </c>
      <c r="E66" s="24">
        <v>7542470.0999999996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242</v>
      </c>
      <c r="C68" s="24">
        <v>4198626.7300000004</v>
      </c>
      <c r="D68" s="24">
        <v>81481.25</v>
      </c>
      <c r="E68" s="24">
        <v>184479.85</v>
      </c>
    </row>
    <row r="69" spans="1:9" x14ac:dyDescent="0.2">
      <c r="A69" s="22">
        <v>1247</v>
      </c>
      <c r="B69" s="20" t="s">
        <v>243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0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0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464175069.06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464175069.06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13270679.439999999</v>
      </c>
      <c r="D110" s="24">
        <f>SUM(D111:D119)</f>
        <v>13270679.439999999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61117.05</v>
      </c>
      <c r="D111" s="24">
        <f>C111</f>
        <v>61117.05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-0.4</v>
      </c>
      <c r="D112" s="24">
        <f t="shared" ref="D112:D119" si="1">C112</f>
        <v>-0.4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61647.62</v>
      </c>
      <c r="D113" s="24">
        <f t="shared" si="1"/>
        <v>61647.62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126379.02</v>
      </c>
      <c r="D117" s="24">
        <f t="shared" si="1"/>
        <v>126379.02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13021536.15</v>
      </c>
      <c r="D119" s="24">
        <f t="shared" si="1"/>
        <v>13021536.15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>SUM(D121:D123)</f>
        <v>0</v>
      </c>
      <c r="E120" s="24">
        <f t="shared" ref="E120:G120" si="2">SUM(E121:E123)</f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467864868.20999998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467864868.20999998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0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  <ignoredErrors>
    <ignoredError sqref="D12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90" zoomScaleNormal="100" workbookViewId="0">
      <selection activeCell="A221" sqref="A221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3" t="s">
        <v>663</v>
      </c>
      <c r="B1" s="153"/>
      <c r="C1" s="153"/>
      <c r="D1" s="14" t="s">
        <v>605</v>
      </c>
      <c r="E1" s="25">
        <v>2023</v>
      </c>
    </row>
    <row r="2" spans="1:5" s="16" customFormat="1" ht="18.899999999999999" customHeight="1" x14ac:dyDescent="0.3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899999999999999" customHeight="1" x14ac:dyDescent="0.3">
      <c r="A3" s="153" t="s">
        <v>662</v>
      </c>
      <c r="B3" s="153"/>
      <c r="C3" s="153"/>
      <c r="D3" s="14" t="s">
        <v>607</v>
      </c>
      <c r="E3" s="25">
        <v>4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0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0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0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0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0</v>
      </c>
      <c r="D16" s="87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0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0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0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0</v>
      </c>
      <c r="D31" s="87"/>
      <c r="E31" s="47"/>
    </row>
    <row r="32" spans="1:5" ht="20.399999999999999" x14ac:dyDescent="0.2">
      <c r="A32" s="48">
        <v>4145</v>
      </c>
      <c r="B32" s="50" t="s">
        <v>493</v>
      </c>
      <c r="C32" s="52">
        <v>0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0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0</v>
      </c>
      <c r="D35" s="87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0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0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0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7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0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0.399999999999999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0</v>
      </c>
      <c r="D58" s="87"/>
      <c r="E58" s="47"/>
    </row>
    <row r="59" spans="1:5" x14ac:dyDescent="0.2">
      <c r="A59" s="48">
        <v>4210</v>
      </c>
      <c r="B59" s="50" t="s">
        <v>507</v>
      </c>
      <c r="C59" s="52">
        <f>SUM(C60:C64)</f>
        <v>0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0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0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0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0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0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203080.13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0</v>
      </c>
      <c r="D99" s="53">
        <f>C99/$C$98</f>
        <v>0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0</v>
      </c>
      <c r="D100" s="53">
        <f t="shared" ref="D100:D163" si="0">C100/$C$98</f>
        <v>0</v>
      </c>
      <c r="E100" s="49"/>
    </row>
    <row r="101" spans="1:5" x14ac:dyDescent="0.2">
      <c r="A101" s="51">
        <v>5111</v>
      </c>
      <c r="B101" s="49" t="s">
        <v>361</v>
      </c>
      <c r="C101" s="52">
        <v>0</v>
      </c>
      <c r="D101" s="53">
        <f t="shared" si="0"/>
        <v>0</v>
      </c>
      <c r="E101" s="49"/>
    </row>
    <row r="102" spans="1:5" x14ac:dyDescent="0.2">
      <c r="A102" s="51">
        <v>5112</v>
      </c>
      <c r="B102" s="49" t="s">
        <v>362</v>
      </c>
      <c r="C102" s="52">
        <v>0</v>
      </c>
      <c r="D102" s="53">
        <f t="shared" si="0"/>
        <v>0</v>
      </c>
      <c r="E102" s="49"/>
    </row>
    <row r="103" spans="1:5" x14ac:dyDescent="0.2">
      <c r="A103" s="51">
        <v>5113</v>
      </c>
      <c r="B103" s="49" t="s">
        <v>363</v>
      </c>
      <c r="C103" s="52">
        <v>0</v>
      </c>
      <c r="D103" s="53">
        <f t="shared" si="0"/>
        <v>0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0</v>
      </c>
      <c r="D105" s="53">
        <f t="shared" si="0"/>
        <v>0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0</v>
      </c>
      <c r="D107" s="53">
        <f t="shared" si="0"/>
        <v>0</v>
      </c>
      <c r="E107" s="49"/>
    </row>
    <row r="108" spans="1:5" x14ac:dyDescent="0.2">
      <c r="A108" s="51">
        <v>5121</v>
      </c>
      <c r="B108" s="49" t="s">
        <v>368</v>
      </c>
      <c r="C108" s="52">
        <v>0</v>
      </c>
      <c r="D108" s="53">
        <f t="shared" si="0"/>
        <v>0</v>
      </c>
      <c r="E108" s="49"/>
    </row>
    <row r="109" spans="1:5" x14ac:dyDescent="0.2">
      <c r="A109" s="51">
        <v>5122</v>
      </c>
      <c r="B109" s="49" t="s">
        <v>369</v>
      </c>
      <c r="C109" s="52">
        <v>0</v>
      </c>
      <c r="D109" s="53">
        <f t="shared" si="0"/>
        <v>0</v>
      </c>
      <c r="E109" s="49"/>
    </row>
    <row r="110" spans="1:5" x14ac:dyDescent="0.2">
      <c r="A110" s="51">
        <v>5123</v>
      </c>
      <c r="B110" s="49" t="s">
        <v>370</v>
      </c>
      <c r="C110" s="52">
        <v>0</v>
      </c>
      <c r="D110" s="53">
        <f t="shared" si="0"/>
        <v>0</v>
      </c>
      <c r="E110" s="49"/>
    </row>
    <row r="111" spans="1:5" x14ac:dyDescent="0.2">
      <c r="A111" s="51">
        <v>5124</v>
      </c>
      <c r="B111" s="49" t="s">
        <v>371</v>
      </c>
      <c r="C111" s="52">
        <v>0</v>
      </c>
      <c r="D111" s="53">
        <f t="shared" si="0"/>
        <v>0</v>
      </c>
      <c r="E111" s="49"/>
    </row>
    <row r="112" spans="1:5" x14ac:dyDescent="0.2">
      <c r="A112" s="51">
        <v>5125</v>
      </c>
      <c r="B112" s="49" t="s">
        <v>372</v>
      </c>
      <c r="C112" s="52">
        <v>0</v>
      </c>
      <c r="D112" s="53">
        <f t="shared" si="0"/>
        <v>0</v>
      </c>
      <c r="E112" s="49"/>
    </row>
    <row r="113" spans="1:5" x14ac:dyDescent="0.2">
      <c r="A113" s="51">
        <v>5126</v>
      </c>
      <c r="B113" s="49" t="s">
        <v>373</v>
      </c>
      <c r="C113" s="52">
        <v>0</v>
      </c>
      <c r="D113" s="53">
        <f t="shared" si="0"/>
        <v>0</v>
      </c>
      <c r="E113" s="49"/>
    </row>
    <row r="114" spans="1:5" x14ac:dyDescent="0.2">
      <c r="A114" s="51">
        <v>5127</v>
      </c>
      <c r="B114" s="49" t="s">
        <v>374</v>
      </c>
      <c r="C114" s="52">
        <v>0</v>
      </c>
      <c r="D114" s="53">
        <f t="shared" si="0"/>
        <v>0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0</v>
      </c>
      <c r="D116" s="53">
        <f t="shared" si="0"/>
        <v>0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0</v>
      </c>
      <c r="D117" s="53">
        <f t="shared" si="0"/>
        <v>0</v>
      </c>
      <c r="E117" s="49"/>
    </row>
    <row r="118" spans="1:5" x14ac:dyDescent="0.2">
      <c r="A118" s="51">
        <v>5131</v>
      </c>
      <c r="B118" s="49" t="s">
        <v>378</v>
      </c>
      <c r="C118" s="52">
        <v>0</v>
      </c>
      <c r="D118" s="53">
        <f t="shared" si="0"/>
        <v>0</v>
      </c>
      <c r="E118" s="49"/>
    </row>
    <row r="119" spans="1:5" x14ac:dyDescent="0.2">
      <c r="A119" s="51">
        <v>5132</v>
      </c>
      <c r="B119" s="49" t="s">
        <v>379</v>
      </c>
      <c r="C119" s="52">
        <v>0</v>
      </c>
      <c r="D119" s="53">
        <f t="shared" si="0"/>
        <v>0</v>
      </c>
      <c r="E119" s="49"/>
    </row>
    <row r="120" spans="1:5" x14ac:dyDescent="0.2">
      <c r="A120" s="51">
        <v>5133</v>
      </c>
      <c r="B120" s="49" t="s">
        <v>380</v>
      </c>
      <c r="C120" s="52">
        <v>0</v>
      </c>
      <c r="D120" s="53">
        <f t="shared" si="0"/>
        <v>0</v>
      </c>
      <c r="E120" s="49"/>
    </row>
    <row r="121" spans="1:5" x14ac:dyDescent="0.2">
      <c r="A121" s="51">
        <v>5134</v>
      </c>
      <c r="B121" s="49" t="s">
        <v>381</v>
      </c>
      <c r="C121" s="52">
        <v>0</v>
      </c>
      <c r="D121" s="53">
        <f t="shared" si="0"/>
        <v>0</v>
      </c>
      <c r="E121" s="49"/>
    </row>
    <row r="122" spans="1:5" x14ac:dyDescent="0.2">
      <c r="A122" s="51">
        <v>5135</v>
      </c>
      <c r="B122" s="49" t="s">
        <v>382</v>
      </c>
      <c r="C122" s="52">
        <v>0</v>
      </c>
      <c r="D122" s="53">
        <f t="shared" si="0"/>
        <v>0</v>
      </c>
      <c r="E122" s="49"/>
    </row>
    <row r="123" spans="1:5" x14ac:dyDescent="0.2">
      <c r="A123" s="51">
        <v>5136</v>
      </c>
      <c r="B123" s="49" t="s">
        <v>383</v>
      </c>
      <c r="C123" s="52">
        <v>0</v>
      </c>
      <c r="D123" s="53">
        <f t="shared" si="0"/>
        <v>0</v>
      </c>
      <c r="E123" s="49"/>
    </row>
    <row r="124" spans="1:5" x14ac:dyDescent="0.2">
      <c r="A124" s="51">
        <v>5137</v>
      </c>
      <c r="B124" s="49" t="s">
        <v>384</v>
      </c>
      <c r="C124" s="52">
        <v>0</v>
      </c>
      <c r="D124" s="53">
        <f t="shared" si="0"/>
        <v>0</v>
      </c>
      <c r="E124" s="49"/>
    </row>
    <row r="125" spans="1:5" x14ac:dyDescent="0.2">
      <c r="A125" s="51">
        <v>5138</v>
      </c>
      <c r="B125" s="49" t="s">
        <v>385</v>
      </c>
      <c r="C125" s="52">
        <v>0</v>
      </c>
      <c r="D125" s="53">
        <f t="shared" si="0"/>
        <v>0</v>
      </c>
      <c r="E125" s="49"/>
    </row>
    <row r="126" spans="1:5" x14ac:dyDescent="0.2">
      <c r="A126" s="51">
        <v>5139</v>
      </c>
      <c r="B126" s="49" t="s">
        <v>386</v>
      </c>
      <c r="C126" s="52">
        <v>0</v>
      </c>
      <c r="D126" s="53">
        <f t="shared" si="0"/>
        <v>0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0</v>
      </c>
      <c r="D127" s="53">
        <f t="shared" si="0"/>
        <v>0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0</v>
      </c>
      <c r="D128" s="53">
        <f t="shared" si="0"/>
        <v>0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0</v>
      </c>
      <c r="D130" s="53">
        <f t="shared" si="0"/>
        <v>0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0</v>
      </c>
      <c r="D137" s="53">
        <f t="shared" si="0"/>
        <v>0</v>
      </c>
      <c r="E137" s="49"/>
    </row>
    <row r="138" spans="1:5" x14ac:dyDescent="0.2">
      <c r="A138" s="51">
        <v>5241</v>
      </c>
      <c r="B138" s="49" t="s">
        <v>396</v>
      </c>
      <c r="C138" s="52">
        <v>0</v>
      </c>
      <c r="D138" s="53">
        <f t="shared" si="0"/>
        <v>0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0</v>
      </c>
      <c r="D142" s="53">
        <f t="shared" si="0"/>
        <v>0</v>
      </c>
      <c r="E142" s="49"/>
    </row>
    <row r="143" spans="1:5" x14ac:dyDescent="0.2">
      <c r="A143" s="51">
        <v>5251</v>
      </c>
      <c r="B143" s="49" t="s">
        <v>400</v>
      </c>
      <c r="C143" s="52">
        <v>0</v>
      </c>
      <c r="D143" s="53">
        <f t="shared" si="0"/>
        <v>0</v>
      </c>
      <c r="E143" s="49"/>
    </row>
    <row r="144" spans="1:5" x14ac:dyDescent="0.2">
      <c r="A144" s="51">
        <v>5252</v>
      </c>
      <c r="B144" s="49" t="s">
        <v>401</v>
      </c>
      <c r="C144" s="52">
        <v>0</v>
      </c>
      <c r="D144" s="53">
        <f t="shared" si="0"/>
        <v>0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0</v>
      </c>
      <c r="D160" s="53">
        <f t="shared" si="0"/>
        <v>0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0</v>
      </c>
      <c r="D167" s="53">
        <f t="shared" si="1"/>
        <v>0</v>
      </c>
      <c r="E167" s="49"/>
    </row>
    <row r="168" spans="1:5" x14ac:dyDescent="0.2">
      <c r="A168" s="51">
        <v>5331</v>
      </c>
      <c r="B168" s="49" t="s">
        <v>422</v>
      </c>
      <c r="C168" s="52">
        <v>0</v>
      </c>
      <c r="D168" s="53">
        <f t="shared" si="1"/>
        <v>0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0</v>
      </c>
      <c r="D170" s="53">
        <f t="shared" si="1"/>
        <v>0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0</v>
      </c>
      <c r="D171" s="53">
        <f t="shared" si="1"/>
        <v>0</v>
      </c>
      <c r="E171" s="49"/>
    </row>
    <row r="172" spans="1:5" x14ac:dyDescent="0.2">
      <c r="A172" s="51">
        <v>5411</v>
      </c>
      <c r="B172" s="49" t="s">
        <v>426</v>
      </c>
      <c r="C172" s="52">
        <v>0</v>
      </c>
      <c r="D172" s="53">
        <f t="shared" si="1"/>
        <v>0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203080.13</v>
      </c>
      <c r="D185" s="53">
        <f t="shared" si="1"/>
        <v>1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203080.52000000002</v>
      </c>
      <c r="D186" s="53">
        <f t="shared" si="1"/>
        <v>1.0000019204242188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176611.42</v>
      </c>
      <c r="D191" s="53">
        <f t="shared" si="1"/>
        <v>0.86966371353022087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26469.1</v>
      </c>
      <c r="D194" s="53">
        <f t="shared" si="1"/>
        <v>0.13033820689399794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-0.39</v>
      </c>
      <c r="D204" s="53">
        <f t="shared" si="1"/>
        <v>-1.9204242187554245E-6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-0.39</v>
      </c>
      <c r="D213" s="53">
        <f t="shared" si="1"/>
        <v>-1.9204242187554245E-6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0.399999999999999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topLeftCell="A10" workbookViewId="0">
      <selection activeCell="A32" sqref="A32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6" t="s">
        <v>663</v>
      </c>
      <c r="B1" s="156"/>
      <c r="C1" s="156"/>
      <c r="D1" s="27" t="s">
        <v>605</v>
      </c>
      <c r="E1" s="28">
        <v>2023</v>
      </c>
    </row>
    <row r="2" spans="1:5" ht="18.899999999999999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899999999999999" customHeight="1" x14ac:dyDescent="0.2">
      <c r="A3" s="156" t="s">
        <v>662</v>
      </c>
      <c r="B3" s="156"/>
      <c r="C3" s="156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3293978107.04</v>
      </c>
    </row>
    <row r="9" spans="1:5" x14ac:dyDescent="0.2">
      <c r="A9" s="33">
        <v>3120</v>
      </c>
      <c r="B9" s="29" t="s">
        <v>465</v>
      </c>
      <c r="C9" s="34">
        <v>0</v>
      </c>
    </row>
    <row r="10" spans="1:5" x14ac:dyDescent="0.2">
      <c r="A10" s="33">
        <v>3130</v>
      </c>
      <c r="B10" s="29" t="s">
        <v>466</v>
      </c>
      <c r="C10" s="34">
        <v>-2140926.69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-203080.13</v>
      </c>
    </row>
    <row r="15" spans="1:5" x14ac:dyDescent="0.2">
      <c r="A15" s="33">
        <v>3220</v>
      </c>
      <c r="B15" s="29" t="s">
        <v>469</v>
      </c>
      <c r="C15" s="34">
        <v>-2490147448.1100001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0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  <row r="30" spans="1:3" ht="13.2" customHeight="1" x14ac:dyDescent="0.2"/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5"/>
  <sheetViews>
    <sheetView topLeftCell="A107" workbookViewId="0">
      <selection activeCell="A129" sqref="A129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6" t="s">
        <v>663</v>
      </c>
      <c r="B1" s="156"/>
      <c r="C1" s="156"/>
      <c r="D1" s="27" t="s">
        <v>605</v>
      </c>
      <c r="E1" s="28">
        <v>2023</v>
      </c>
    </row>
    <row r="2" spans="1:5" s="35" customFormat="1" ht="18.899999999999999" customHeight="1" x14ac:dyDescent="0.3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899999999999999" customHeight="1" x14ac:dyDescent="0.3">
      <c r="A3" s="156" t="s">
        <v>662</v>
      </c>
      <c r="B3" s="156"/>
      <c r="C3" s="156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10498536.810000001</v>
      </c>
      <c r="D9" s="34">
        <v>27474457.129999999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16471934.43</v>
      </c>
      <c r="D13" s="34">
        <v>16410705.9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26970471.240000002</v>
      </c>
      <c r="D15" s="123">
        <f>SUM(D8:D14)</f>
        <v>43885163.030000001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0</v>
      </c>
      <c r="D20" s="123">
        <f>SUM(D21:D27)</f>
        <v>0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0</v>
      </c>
      <c r="D25" s="34">
        <v>0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0</v>
      </c>
      <c r="D28" s="123">
        <f>SUM(D29:D36)</f>
        <v>0</v>
      </c>
    </row>
    <row r="29" spans="1:4" x14ac:dyDescent="0.2">
      <c r="A29" s="33">
        <v>1241</v>
      </c>
      <c r="B29" s="29" t="s">
        <v>237</v>
      </c>
      <c r="C29" s="34">
        <v>0</v>
      </c>
      <c r="D29" s="34">
        <v>0</v>
      </c>
    </row>
    <row r="30" spans="1:4" x14ac:dyDescent="0.2">
      <c r="A30" s="33">
        <v>1242</v>
      </c>
      <c r="B30" s="29" t="s">
        <v>238</v>
      </c>
      <c r="C30" s="34">
        <v>0</v>
      </c>
      <c r="D30" s="34">
        <v>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0</v>
      </c>
      <c r="D32" s="34">
        <v>0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0</v>
      </c>
      <c r="D43" s="123">
        <f>D20+D28+D37</f>
        <v>0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-203080.13</v>
      </c>
      <c r="D47" s="123">
        <v>800927.41</v>
      </c>
    </row>
    <row r="48" spans="1:5" x14ac:dyDescent="0.2">
      <c r="A48" s="33"/>
      <c r="B48" s="124" t="s">
        <v>617</v>
      </c>
      <c r="C48" s="123">
        <f>C51+C63+C91+C94+C49</f>
        <v>203080.13</v>
      </c>
      <c r="D48" s="123">
        <f>D51+D63+D91+D94+D49</f>
        <v>3600747.19</v>
      </c>
    </row>
    <row r="49" spans="1:4" x14ac:dyDescent="0.2">
      <c r="A49" s="140">
        <v>5100</v>
      </c>
      <c r="B49" s="141" t="s">
        <v>359</v>
      </c>
      <c r="C49" s="142">
        <f>SUM(C50:C50)</f>
        <v>0</v>
      </c>
      <c r="D49" s="142">
        <f>SUM(D50:D50)</f>
        <v>0</v>
      </c>
    </row>
    <row r="50" spans="1:4" x14ac:dyDescent="0.2">
      <c r="A50" s="143">
        <v>5130</v>
      </c>
      <c r="B50" s="144" t="s">
        <v>650</v>
      </c>
      <c r="C50" s="145">
        <v>0</v>
      </c>
      <c r="D50" s="145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0</v>
      </c>
      <c r="D51" s="123">
        <f>D52+D54+D56+D58+D60</f>
        <v>0</v>
      </c>
    </row>
    <row r="52" spans="1:4" x14ac:dyDescent="0.2">
      <c r="A52" s="33">
        <v>5410</v>
      </c>
      <c r="B52" s="29" t="s">
        <v>618</v>
      </c>
      <c r="C52" s="34">
        <f>C53</f>
        <v>0</v>
      </c>
      <c r="D52" s="34">
        <f>D53</f>
        <v>0</v>
      </c>
    </row>
    <row r="53" spans="1:4" x14ac:dyDescent="0.2">
      <c r="A53" s="33">
        <v>5411</v>
      </c>
      <c r="B53" s="29" t="s">
        <v>426</v>
      </c>
      <c r="C53" s="34">
        <v>0</v>
      </c>
      <c r="D53" s="34">
        <v>0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203080.13</v>
      </c>
      <c r="D63" s="123">
        <f>D64+D73+D76+D82</f>
        <v>3600747.19</v>
      </c>
    </row>
    <row r="64" spans="1:4" x14ac:dyDescent="0.2">
      <c r="A64" s="33">
        <v>5510</v>
      </c>
      <c r="B64" s="29" t="s">
        <v>439</v>
      </c>
      <c r="C64" s="34">
        <f>SUM(C65:C72)</f>
        <v>203080.52000000002</v>
      </c>
      <c r="D64" s="34">
        <f>SUM(D65:D72)</f>
        <v>3600749.62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176611.42</v>
      </c>
      <c r="D69" s="34">
        <v>484057.58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26469.1</v>
      </c>
      <c r="D72" s="34">
        <v>3116692.04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-0.39</v>
      </c>
      <c r="D82" s="34">
        <f>SUM(D83:D90)</f>
        <v>-2.4300000000000002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-0.39</v>
      </c>
      <c r="D90" s="34">
        <v>-2.4300000000000002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41">
        <v>2110</v>
      </c>
      <c r="B94" s="127" t="s">
        <v>630</v>
      </c>
      <c r="C94" s="123">
        <f>SUM(C95:C99)</f>
        <v>0</v>
      </c>
      <c r="D94" s="123">
        <f>SUM(D95:D99)</f>
        <v>0</v>
      </c>
    </row>
    <row r="95" spans="1:4" x14ac:dyDescent="0.2">
      <c r="A95" s="33">
        <v>2111</v>
      </c>
      <c r="B95" s="29" t="s">
        <v>631</v>
      </c>
      <c r="C95" s="34">
        <v>0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0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0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4484.4399999999996</v>
      </c>
    </row>
    <row r="101" spans="1:4" x14ac:dyDescent="0.2">
      <c r="A101" s="140">
        <v>3100</v>
      </c>
      <c r="B101" s="146" t="s">
        <v>651</v>
      </c>
      <c r="C101" s="147">
        <f>SUM(C102:C105)</f>
        <v>0</v>
      </c>
      <c r="D101" s="147">
        <f>SUM(D102:D105)</f>
        <v>4484.4399999999996</v>
      </c>
    </row>
    <row r="102" spans="1:4" x14ac:dyDescent="0.2">
      <c r="A102" s="143"/>
      <c r="B102" s="148" t="s">
        <v>652</v>
      </c>
      <c r="C102" s="149">
        <v>0</v>
      </c>
      <c r="D102" s="149">
        <v>0</v>
      </c>
    </row>
    <row r="103" spans="1:4" x14ac:dyDescent="0.2">
      <c r="A103" s="143"/>
      <c r="B103" s="148" t="s">
        <v>653</v>
      </c>
      <c r="C103" s="149">
        <v>0</v>
      </c>
      <c r="D103" s="149">
        <v>0</v>
      </c>
    </row>
    <row r="104" spans="1:4" x14ac:dyDescent="0.2">
      <c r="A104" s="143"/>
      <c r="B104" s="148" t="s">
        <v>654</v>
      </c>
      <c r="C104" s="149">
        <v>0</v>
      </c>
      <c r="D104" s="149">
        <v>0</v>
      </c>
    </row>
    <row r="105" spans="1:4" x14ac:dyDescent="0.2">
      <c r="A105" s="143"/>
      <c r="B105" s="148" t="s">
        <v>655</v>
      </c>
      <c r="C105" s="149">
        <v>0</v>
      </c>
      <c r="D105" s="149">
        <v>4484.4399999999996</v>
      </c>
    </row>
    <row r="106" spans="1:4" x14ac:dyDescent="0.2">
      <c r="A106" s="143"/>
      <c r="B106" s="150" t="s">
        <v>656</v>
      </c>
      <c r="C106" s="142">
        <f>+C107</f>
        <v>0</v>
      </c>
      <c r="D106" s="142">
        <f>+D107</f>
        <v>0</v>
      </c>
    </row>
    <row r="107" spans="1:4" x14ac:dyDescent="0.2">
      <c r="A107" s="140">
        <v>1270</v>
      </c>
      <c r="B107" s="141" t="s">
        <v>252</v>
      </c>
      <c r="C107" s="147">
        <f>+C108</f>
        <v>0</v>
      </c>
      <c r="D107" s="147">
        <f>+D108</f>
        <v>0</v>
      </c>
    </row>
    <row r="108" spans="1:4" x14ac:dyDescent="0.2">
      <c r="A108" s="143">
        <v>1273</v>
      </c>
      <c r="B108" s="144" t="s">
        <v>657</v>
      </c>
      <c r="C108" s="149">
        <v>0</v>
      </c>
      <c r="D108" s="149">
        <v>0</v>
      </c>
    </row>
    <row r="109" spans="1:4" x14ac:dyDescent="0.2">
      <c r="A109" s="143"/>
      <c r="B109" s="150" t="s">
        <v>658</v>
      </c>
      <c r="C109" s="142">
        <f>+C110+C112</f>
        <v>0</v>
      </c>
      <c r="D109" s="142">
        <f>+D110+D112</f>
        <v>0.02</v>
      </c>
    </row>
    <row r="110" spans="1:4" x14ac:dyDescent="0.2">
      <c r="A110" s="140">
        <v>4300</v>
      </c>
      <c r="B110" s="146" t="s">
        <v>659</v>
      </c>
      <c r="C110" s="147">
        <f>+C111</f>
        <v>0</v>
      </c>
      <c r="D110" s="151">
        <f>+D111</f>
        <v>0.02</v>
      </c>
    </row>
    <row r="111" spans="1:4" x14ac:dyDescent="0.2">
      <c r="A111" s="143">
        <v>4399</v>
      </c>
      <c r="B111" s="148" t="s">
        <v>352</v>
      </c>
      <c r="C111" s="149">
        <v>0</v>
      </c>
      <c r="D111" s="149">
        <v>0.02</v>
      </c>
    </row>
    <row r="112" spans="1:4" x14ac:dyDescent="0.2">
      <c r="A112" s="41">
        <v>1120</v>
      </c>
      <c r="B112" s="127" t="s">
        <v>637</v>
      </c>
      <c r="C112" s="123">
        <f>SUM(C113:C121)</f>
        <v>0</v>
      </c>
      <c r="D112" s="123">
        <f>SUM(D113:D121)</f>
        <v>0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0</v>
      </c>
      <c r="D116" s="34">
        <v>0</v>
      </c>
    </row>
    <row r="117" spans="1:4" x14ac:dyDescent="0.2">
      <c r="A117" s="33">
        <v>1124</v>
      </c>
      <c r="B117" s="128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0</v>
      </c>
      <c r="D120" s="34">
        <v>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0</v>
      </c>
      <c r="D122" s="123">
        <f>D47+D48+D100-D106-D109</f>
        <v>4406159.0200000005</v>
      </c>
    </row>
    <row r="125" spans="1:4" x14ac:dyDescent="0.2">
      <c r="A125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ignoredErrors>
    <ignoredError sqref="C15:D15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showGridLines="0" workbookViewId="0">
      <selection activeCell="B25" sqref="A25:B25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7" t="s">
        <v>663</v>
      </c>
      <c r="B1" s="158"/>
      <c r="C1" s="159"/>
    </row>
    <row r="2" spans="1:3" s="37" customFormat="1" ht="18" customHeight="1" x14ac:dyDescent="0.3">
      <c r="A2" s="160" t="s">
        <v>613</v>
      </c>
      <c r="B2" s="161"/>
      <c r="C2" s="162"/>
    </row>
    <row r="3" spans="1:3" s="37" customFormat="1" ht="18" customHeight="1" x14ac:dyDescent="0.3">
      <c r="A3" s="160" t="s">
        <v>662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2">
        <v>0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3">
        <f>SUM(C8:C13)</f>
        <v>0</v>
      </c>
    </row>
    <row r="8" spans="1:3" x14ac:dyDescent="0.2">
      <c r="A8" s="71" t="s">
        <v>523</v>
      </c>
      <c r="B8" s="70" t="s">
        <v>342</v>
      </c>
      <c r="C8" s="134">
        <v>0</v>
      </c>
    </row>
    <row r="9" spans="1:3" x14ac:dyDescent="0.2">
      <c r="A9" s="58" t="s">
        <v>524</v>
      </c>
      <c r="B9" s="59" t="s">
        <v>533</v>
      </c>
      <c r="C9" s="134">
        <v>0</v>
      </c>
    </row>
    <row r="10" spans="1:3" x14ac:dyDescent="0.2">
      <c r="A10" s="58" t="s">
        <v>525</v>
      </c>
      <c r="B10" s="59" t="s">
        <v>350</v>
      </c>
      <c r="C10" s="134">
        <v>0</v>
      </c>
    </row>
    <row r="11" spans="1:3" x14ac:dyDescent="0.2">
      <c r="A11" s="58" t="s">
        <v>526</v>
      </c>
      <c r="B11" s="59" t="s">
        <v>351</v>
      </c>
      <c r="C11" s="134">
        <v>0</v>
      </c>
    </row>
    <row r="12" spans="1:3" x14ac:dyDescent="0.2">
      <c r="A12" s="58" t="s">
        <v>527</v>
      </c>
      <c r="B12" s="59" t="s">
        <v>352</v>
      </c>
      <c r="C12" s="134">
        <v>0</v>
      </c>
    </row>
    <row r="13" spans="1:3" x14ac:dyDescent="0.2">
      <c r="A13" s="60" t="s">
        <v>528</v>
      </c>
      <c r="B13" s="61" t="s">
        <v>529</v>
      </c>
      <c r="C13" s="134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3">
        <f>SUM(C16:C18)</f>
        <v>0</v>
      </c>
    </row>
    <row r="16" spans="1:3" x14ac:dyDescent="0.2">
      <c r="A16" s="65">
        <v>3.1</v>
      </c>
      <c r="B16" s="59" t="s">
        <v>532</v>
      </c>
      <c r="C16" s="134">
        <v>0</v>
      </c>
    </row>
    <row r="17" spans="1:3" x14ac:dyDescent="0.2">
      <c r="A17" s="66">
        <v>3.2</v>
      </c>
      <c r="B17" s="59" t="s">
        <v>530</v>
      </c>
      <c r="C17" s="134">
        <v>0</v>
      </c>
    </row>
    <row r="18" spans="1:3" x14ac:dyDescent="0.2">
      <c r="A18" s="66">
        <v>3.3</v>
      </c>
      <c r="B18" s="61" t="s">
        <v>531</v>
      </c>
      <c r="C18" s="135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32">
        <f>C5+C7-C15</f>
        <v>0</v>
      </c>
    </row>
    <row r="22" spans="1:3" ht="20.399999999999999" x14ac:dyDescent="0.2">
      <c r="A22" s="177"/>
      <c r="B22" s="177" t="s">
        <v>625</v>
      </c>
      <c r="C22" s="177"/>
    </row>
    <row r="23" spans="1:3" x14ac:dyDescent="0.2">
      <c r="A23" s="177"/>
      <c r="B23" s="177"/>
      <c r="C23" s="177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opLeftCell="A25" workbookViewId="0">
      <selection activeCell="A43" sqref="A43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6" t="s">
        <v>663</v>
      </c>
      <c r="B1" s="167"/>
      <c r="C1" s="168"/>
    </row>
    <row r="2" spans="1:3" s="40" customFormat="1" ht="18.899999999999999" customHeight="1" x14ac:dyDescent="0.3">
      <c r="A2" s="169" t="s">
        <v>615</v>
      </c>
      <c r="B2" s="170"/>
      <c r="C2" s="171"/>
    </row>
    <row r="3" spans="1:3" s="40" customFormat="1" ht="18.899999999999999" customHeight="1" x14ac:dyDescent="0.3">
      <c r="A3" s="169" t="s">
        <v>662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9" t="s">
        <v>534</v>
      </c>
      <c r="B5" s="54"/>
      <c r="C5" s="136">
        <v>0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3">
        <f>SUM(C8:C28)</f>
        <v>0</v>
      </c>
    </row>
    <row r="8" spans="1:3" x14ac:dyDescent="0.2">
      <c r="A8" s="121">
        <v>2.1</v>
      </c>
      <c r="B8" s="80" t="s">
        <v>370</v>
      </c>
      <c r="C8" s="137">
        <v>0</v>
      </c>
    </row>
    <row r="9" spans="1:3" x14ac:dyDescent="0.2">
      <c r="A9" s="121">
        <v>2.2000000000000002</v>
      </c>
      <c r="B9" s="80" t="s">
        <v>367</v>
      </c>
      <c r="C9" s="137">
        <v>0</v>
      </c>
    </row>
    <row r="10" spans="1:3" x14ac:dyDescent="0.2">
      <c r="A10" s="85">
        <v>2.2999999999999998</v>
      </c>
      <c r="B10" s="72" t="s">
        <v>237</v>
      </c>
      <c r="C10" s="137">
        <v>0</v>
      </c>
    </row>
    <row r="11" spans="1:3" x14ac:dyDescent="0.2">
      <c r="A11" s="85">
        <v>2.4</v>
      </c>
      <c r="B11" s="72" t="s">
        <v>238</v>
      </c>
      <c r="C11" s="137">
        <v>0</v>
      </c>
    </row>
    <row r="12" spans="1:3" x14ac:dyDescent="0.2">
      <c r="A12" s="85">
        <v>2.5</v>
      </c>
      <c r="B12" s="72" t="s">
        <v>239</v>
      </c>
      <c r="C12" s="137">
        <v>0</v>
      </c>
    </row>
    <row r="13" spans="1:3" x14ac:dyDescent="0.2">
      <c r="A13" s="85">
        <v>2.6</v>
      </c>
      <c r="B13" s="72" t="s">
        <v>240</v>
      </c>
      <c r="C13" s="137">
        <v>0</v>
      </c>
    </row>
    <row r="14" spans="1:3" x14ac:dyDescent="0.2">
      <c r="A14" s="85">
        <v>2.7</v>
      </c>
      <c r="B14" s="72" t="s">
        <v>241</v>
      </c>
      <c r="C14" s="137">
        <v>0</v>
      </c>
    </row>
    <row r="15" spans="1:3" x14ac:dyDescent="0.2">
      <c r="A15" s="85">
        <v>2.8</v>
      </c>
      <c r="B15" s="72" t="s">
        <v>242</v>
      </c>
      <c r="C15" s="137">
        <v>0</v>
      </c>
    </row>
    <row r="16" spans="1:3" x14ac:dyDescent="0.2">
      <c r="A16" s="85">
        <v>2.9</v>
      </c>
      <c r="B16" s="72" t="s">
        <v>244</v>
      </c>
      <c r="C16" s="137">
        <v>0</v>
      </c>
    </row>
    <row r="17" spans="1:3" x14ac:dyDescent="0.2">
      <c r="A17" s="85" t="s">
        <v>536</v>
      </c>
      <c r="B17" s="72" t="s">
        <v>537</v>
      </c>
      <c r="C17" s="137">
        <v>0</v>
      </c>
    </row>
    <row r="18" spans="1:3" x14ac:dyDescent="0.2">
      <c r="A18" s="85" t="s">
        <v>562</v>
      </c>
      <c r="B18" s="72" t="s">
        <v>246</v>
      </c>
      <c r="C18" s="137">
        <v>0</v>
      </c>
    </row>
    <row r="19" spans="1:3" x14ac:dyDescent="0.2">
      <c r="A19" s="85" t="s">
        <v>563</v>
      </c>
      <c r="B19" s="72" t="s">
        <v>538</v>
      </c>
      <c r="C19" s="137">
        <v>0</v>
      </c>
    </row>
    <row r="20" spans="1:3" x14ac:dyDescent="0.2">
      <c r="A20" s="85" t="s">
        <v>564</v>
      </c>
      <c r="B20" s="72" t="s">
        <v>539</v>
      </c>
      <c r="C20" s="137">
        <v>0</v>
      </c>
    </row>
    <row r="21" spans="1:3" x14ac:dyDescent="0.2">
      <c r="A21" s="85" t="s">
        <v>565</v>
      </c>
      <c r="B21" s="72" t="s">
        <v>540</v>
      </c>
      <c r="C21" s="137">
        <v>0</v>
      </c>
    </row>
    <row r="22" spans="1:3" x14ac:dyDescent="0.2">
      <c r="A22" s="85" t="s">
        <v>541</v>
      </c>
      <c r="B22" s="72" t="s">
        <v>542</v>
      </c>
      <c r="C22" s="137">
        <v>0</v>
      </c>
    </row>
    <row r="23" spans="1:3" x14ac:dyDescent="0.2">
      <c r="A23" s="85" t="s">
        <v>543</v>
      </c>
      <c r="B23" s="72" t="s">
        <v>544</v>
      </c>
      <c r="C23" s="137">
        <v>0</v>
      </c>
    </row>
    <row r="24" spans="1:3" x14ac:dyDescent="0.2">
      <c r="A24" s="85" t="s">
        <v>545</v>
      </c>
      <c r="B24" s="72" t="s">
        <v>546</v>
      </c>
      <c r="C24" s="137">
        <v>0</v>
      </c>
    </row>
    <row r="25" spans="1:3" x14ac:dyDescent="0.2">
      <c r="A25" s="85" t="s">
        <v>547</v>
      </c>
      <c r="B25" s="72" t="s">
        <v>548</v>
      </c>
      <c r="C25" s="137">
        <v>0</v>
      </c>
    </row>
    <row r="26" spans="1:3" x14ac:dyDescent="0.2">
      <c r="A26" s="85" t="s">
        <v>549</v>
      </c>
      <c r="B26" s="72" t="s">
        <v>550</v>
      </c>
      <c r="C26" s="137">
        <v>0</v>
      </c>
    </row>
    <row r="27" spans="1:3" x14ac:dyDescent="0.2">
      <c r="A27" s="85" t="s">
        <v>551</v>
      </c>
      <c r="B27" s="72" t="s">
        <v>552</v>
      </c>
      <c r="C27" s="137">
        <v>0</v>
      </c>
    </row>
    <row r="28" spans="1:3" x14ac:dyDescent="0.2">
      <c r="A28" s="85" t="s">
        <v>553</v>
      </c>
      <c r="B28" s="80" t="s">
        <v>554</v>
      </c>
      <c r="C28" s="137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8">
        <f>SUM(C31:C35)</f>
        <v>203080.91</v>
      </c>
    </row>
    <row r="31" spans="1:3" x14ac:dyDescent="0.2">
      <c r="A31" s="85" t="s">
        <v>556</v>
      </c>
      <c r="B31" s="72" t="s">
        <v>439</v>
      </c>
      <c r="C31" s="137">
        <v>203080.52</v>
      </c>
    </row>
    <row r="32" spans="1:3" x14ac:dyDescent="0.2">
      <c r="A32" s="85" t="s">
        <v>557</v>
      </c>
      <c r="B32" s="72" t="s">
        <v>80</v>
      </c>
      <c r="C32" s="137">
        <v>0</v>
      </c>
    </row>
    <row r="33" spans="1:3" x14ac:dyDescent="0.2">
      <c r="A33" s="85" t="s">
        <v>558</v>
      </c>
      <c r="B33" s="72" t="s">
        <v>449</v>
      </c>
      <c r="C33" s="137">
        <v>0</v>
      </c>
    </row>
    <row r="34" spans="1:3" x14ac:dyDescent="0.2">
      <c r="A34" s="85" t="s">
        <v>559</v>
      </c>
      <c r="B34" s="72" t="s">
        <v>455</v>
      </c>
      <c r="C34" s="137">
        <v>0.39</v>
      </c>
    </row>
    <row r="35" spans="1:3" x14ac:dyDescent="0.2">
      <c r="A35" s="85" t="s">
        <v>560</v>
      </c>
      <c r="B35" s="80" t="s">
        <v>561</v>
      </c>
      <c r="C35" s="139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32">
        <f>C5-C7+C30</f>
        <v>203080.91</v>
      </c>
    </row>
    <row r="39" spans="1:3" ht="20.399999999999999" x14ac:dyDescent="0.2">
      <c r="A39" s="177"/>
      <c r="B39" s="177" t="s">
        <v>625</v>
      </c>
      <c r="C39" s="177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17:A28 A31:A35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zoomScale="70" zoomScaleNormal="70" workbookViewId="0">
      <selection activeCell="F56" sqref="F56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0.77734375" style="29" customWidth="1"/>
    <col min="4" max="4" width="17.44140625" style="29" customWidth="1"/>
    <col min="5" max="5" width="17" style="29" customWidth="1"/>
    <col min="6" max="6" width="14.109375" style="29" customWidth="1"/>
    <col min="7" max="7" width="17.6640625" style="29" customWidth="1"/>
    <col min="8" max="8" width="8.44140625" style="29" customWidth="1"/>
    <col min="9" max="9" width="10" style="29" customWidth="1"/>
    <col min="10" max="10" width="11.77734375" style="29" customWidth="1"/>
    <col min="11" max="16384" width="9.109375" style="29"/>
  </cols>
  <sheetData>
    <row r="1" spans="1:10" ht="18.899999999999999" customHeight="1" x14ac:dyDescent="0.2">
      <c r="A1" s="156" t="s">
        <v>663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899999999999999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899999999999999" customHeight="1" x14ac:dyDescent="0.2">
      <c r="A3" s="173" t="s">
        <v>662</v>
      </c>
      <c r="B3" s="174"/>
      <c r="C3" s="174"/>
      <c r="D3" s="174"/>
      <c r="E3" s="174"/>
      <c r="F3" s="174"/>
      <c r="G3" s="27" t="s">
        <v>607</v>
      </c>
      <c r="H3" s="28">
        <v>4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0</v>
      </c>
      <c r="E37" s="34">
        <v>0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0</v>
      </c>
      <c r="E38" s="34">
        <v>0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0</v>
      </c>
      <c r="E39" s="34">
        <v>0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0</v>
      </c>
      <c r="E40" s="34">
        <v>0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0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0</v>
      </c>
      <c r="E42" s="34">
        <v>0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0</v>
      </c>
      <c r="E43" s="34">
        <v>0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0</v>
      </c>
      <c r="E44" s="34">
        <v>0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0</v>
      </c>
      <c r="E45" s="34">
        <v>0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0</v>
      </c>
      <c r="E46" s="34">
        <v>0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0</v>
      </c>
      <c r="E47" s="34">
        <v>0</v>
      </c>
      <c r="F47" s="34">
        <f t="shared" si="0"/>
        <v>0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" customHeight="1" x14ac:dyDescent="0.2">
      <c r="A5" s="175" t="s">
        <v>34</v>
      </c>
      <c r="B5" s="175"/>
      <c r="C5" s="175"/>
      <c r="D5" s="175"/>
      <c r="E5" s="175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3.2" x14ac:dyDescent="0.25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6" t="s">
        <v>36</v>
      </c>
      <c r="C10" s="176"/>
      <c r="D10" s="176"/>
      <c r="E10" s="176"/>
    </row>
    <row r="11" spans="1:8" s="112" customFormat="1" ht="12.9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6" t="s">
        <v>38</v>
      </c>
      <c r="C12" s="176"/>
      <c r="D12" s="176"/>
      <c r="E12" s="176"/>
    </row>
    <row r="13" spans="1:8" s="112" customFormat="1" ht="26.1" customHeight="1" x14ac:dyDescent="0.2">
      <c r="A13" s="116" t="s">
        <v>595</v>
      </c>
      <c r="B13" s="176" t="s">
        <v>39</v>
      </c>
      <c r="C13" s="176"/>
      <c r="D13" s="176"/>
      <c r="E13" s="176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" customHeight="1" x14ac:dyDescent="0.2">
      <c r="A16" s="116" t="s">
        <v>597</v>
      </c>
    </row>
    <row r="17" spans="1:4" s="112" customFormat="1" ht="12.9" customHeight="1" x14ac:dyDescent="0.2">
      <c r="A17" s="117"/>
    </row>
    <row r="18" spans="1:4" s="112" customFormat="1" ht="12.9" customHeight="1" x14ac:dyDescent="0.2">
      <c r="A18" s="42" t="s">
        <v>95</v>
      </c>
    </row>
    <row r="19" spans="1:4" s="112" customFormat="1" ht="12.9" customHeight="1" x14ac:dyDescent="0.2">
      <c r="A19" s="120" t="s">
        <v>598</v>
      </c>
    </row>
    <row r="20" spans="1:4" s="112" customFormat="1" ht="12.9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5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cp:lastPrinted>2019-02-13T21:19:08Z</cp:lastPrinted>
  <dcterms:created xsi:type="dcterms:W3CDTF">2012-12-11T20:36:24Z</dcterms:created>
  <dcterms:modified xsi:type="dcterms:W3CDTF">2024-01-29T16:12:00Z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